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f\Kalkyl uträkn avg t hemsidan\"/>
    </mc:Choice>
  </mc:AlternateContent>
  <xr:revisionPtr revIDLastSave="0" documentId="13_ncr:1_{15D2A995-2B77-4E29-ADF7-8F9754F0ECDD}" xr6:coauthVersionLast="47" xr6:coauthVersionMax="47" xr10:uidLastSave="{00000000-0000-0000-0000-000000000000}"/>
  <workbookProtection workbookAlgorithmName="SHA-512" workbookHashValue="k2fZS/aEJDUZFXJmmWOkMAvlRuBQEhb78CDXdokwHOMfndl9vNkIWrZ6zWszVg2PUel1TisMw2vy+1R+BHwDEw==" workbookSaltValue="psCLGzy5RFQrVg8L8QLIbw==" workbookSpinCount="100000" lockStructure="1"/>
  <bookViews>
    <workbookView showSheetTabs="0" xWindow="-110" yWindow="-110" windowWidth="19420" windowHeight="10420" xr2:uid="{29A7FE13-421C-4121-939D-4F28C813AB81}"/>
  </bookViews>
  <sheets>
    <sheet name="Blad1" sheetId="1" r:id="rId1"/>
    <sheet name="Data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25" i="1"/>
  <c r="C26" i="1"/>
  <c r="C21" i="1"/>
  <c r="C19" i="1"/>
  <c r="C23" i="1"/>
  <c r="C24" i="1"/>
  <c r="C18" i="1"/>
  <c r="C7" i="1" l="1"/>
  <c r="C10" i="1" l="1"/>
  <c r="C11" i="1"/>
  <c r="F7" i="1" s="1"/>
  <c r="C8" i="1"/>
  <c r="F6" i="1" l="1"/>
  <c r="C6" i="1"/>
  <c r="E6" i="1"/>
  <c r="G6" i="1" s="1"/>
  <c r="F13" i="1" l="1"/>
  <c r="F16" i="1"/>
  <c r="F15" i="1"/>
  <c r="F14" i="1"/>
  <c r="G7" i="1" l="1"/>
</calcChain>
</file>

<file path=xl/sharedStrings.xml><?xml version="1.0" encoding="utf-8"?>
<sst xmlns="http://schemas.openxmlformats.org/spreadsheetml/2006/main" count="24" uniqueCount="21">
  <si>
    <t>Beräkning av ansöknings-, undersöknings- eller förlängningsavgifter</t>
  </si>
  <si>
    <t>Använd Tab för att förflytta dig i modellen.</t>
  </si>
  <si>
    <t>Ansökningsavgift / 2000 hektar:</t>
  </si>
  <si>
    <t>Ansökningsavgift minimum:</t>
  </si>
  <si>
    <t>Förlängningsavg per hektar: år 4 - 6:</t>
  </si>
  <si>
    <t>Förlängningsavg per hektar: år 7 - 10:</t>
  </si>
  <si>
    <t>Förlängningsavg per hektar: år 11 - 15:</t>
  </si>
  <si>
    <t>Förlängningsavgift minimum:</t>
  </si>
  <si>
    <t>Dold</t>
  </si>
  <si>
    <t>Ansökningsavgift</t>
  </si>
  <si>
    <t>Ansöknings- och undersökningsavgift</t>
  </si>
  <si>
    <t>Ansöknings- och förlängningsavgift</t>
  </si>
  <si>
    <t>Undersökningsavgift</t>
  </si>
  <si>
    <t>Förlängningsavgift</t>
  </si>
  <si>
    <t>Undersökningsavgift år 1:</t>
  </si>
  <si>
    <t>Undersökningsavgift år 2:</t>
  </si>
  <si>
    <t>Undersökningsavgift år 3:</t>
  </si>
  <si>
    <t>Period 2 -förlängn 1</t>
  </si>
  <si>
    <t>Period 3 -förlängn 2</t>
  </si>
  <si>
    <t>Period 4 -förlängn 3</t>
  </si>
  <si>
    <t>Välj alternativ för att beräkna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</si>
</sst>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r&quot;;\-#,##0\ &quot;kr&quot;"/>
    <numFmt numFmtId="164" formatCode="#,##0.00&quot; hektar&quot;"/>
    <numFmt numFmtId="165" formatCode="#,##0\ &quot;kr&quot;"/>
    <numFmt numFmtId="166" formatCode="#,##0\ _k_r"/>
    <numFmt numFmtId="167" formatCode="0&quot; år&quot;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165" fontId="0" fillId="0" borderId="0" xfId="0" applyNumberFormat="1" applyFont="1" applyBorder="1" applyAlignment="1">
      <alignment horizontal="right"/>
    </xf>
    <xf numFmtId="166" fontId="0" fillId="0" borderId="0" xfId="0" applyNumberFormat="1" applyFont="1" applyBorder="1"/>
    <xf numFmtId="0" fontId="0" fillId="4" borderId="0" xfId="0" applyFont="1" applyFill="1" applyBorder="1" applyAlignment="1">
      <alignment horizontal="right"/>
    </xf>
    <xf numFmtId="165" fontId="0" fillId="4" borderId="0" xfId="0" applyNumberFormat="1" applyFont="1" applyFill="1" applyBorder="1" applyAlignment="1">
      <alignment horizontal="right"/>
    </xf>
    <xf numFmtId="0" fontId="0" fillId="6" borderId="0" xfId="0" applyFont="1" applyFill="1" applyBorder="1" applyAlignment="1">
      <alignment horizontal="right"/>
    </xf>
    <xf numFmtId="165" fontId="0" fillId="6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165" fontId="0" fillId="3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2" fillId="0" borderId="0" xfId="0" applyFont="1" applyProtection="1">
      <protection locked="0"/>
    </xf>
    <xf numFmtId="0" fontId="1" fillId="2" borderId="0" xfId="0" applyFont="1" applyFill="1" applyAlignme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5" borderId="0" xfId="0" applyFont="1" applyFill="1" applyProtection="1"/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2" fillId="0" borderId="0" xfId="0" applyNumberFormat="1" applyFont="1" applyProtection="1"/>
    <xf numFmtId="164" fontId="2" fillId="5" borderId="0" xfId="0" applyNumberFormat="1" applyFont="1" applyFill="1" applyProtection="1"/>
    <xf numFmtId="164" fontId="2" fillId="0" borderId="0" xfId="0" applyNumberFormat="1" applyFont="1" applyFill="1" applyProtection="1"/>
    <xf numFmtId="5" fontId="2" fillId="0" borderId="0" xfId="0" applyNumberFormat="1" applyFont="1" applyFill="1" applyAlignment="1" applyProtection="1">
      <alignment vertical="top"/>
    </xf>
    <xf numFmtId="0" fontId="2" fillId="7" borderId="0" xfId="0" applyFont="1" applyFill="1" applyProtection="1"/>
    <xf numFmtId="3" fontId="2" fillId="7" borderId="0" xfId="0" applyNumberFormat="1" applyFont="1" applyFill="1" applyProtection="1"/>
    <xf numFmtId="164" fontId="2" fillId="7" borderId="0" xfId="0" applyNumberFormat="1" applyFont="1" applyFill="1" applyProtection="1"/>
    <xf numFmtId="164" fontId="2" fillId="0" borderId="0" xfId="0" applyNumberFormat="1" applyFont="1" applyProtection="1">
      <protection locked="0"/>
    </xf>
    <xf numFmtId="167" fontId="2" fillId="0" borderId="0" xfId="0" applyNumberFormat="1" applyFont="1" applyProtection="1">
      <protection locked="0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Protection="1"/>
  </cellXfs>
  <cellStyles count="1">
    <cellStyle name="Normal" xfId="0" builtinId="0"/>
  </cellStyles>
  <dxfs count="14"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6" dropStyle="combo" dx="31" fmlaLink="A6" fmlaRange="Data!$E$1:$E$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4</xdr:row>
          <xdr:rowOff>190500</xdr:rowOff>
        </xdr:from>
        <xdr:to>
          <xdr:col>1</xdr:col>
          <xdr:colOff>6350</xdr:colOff>
          <xdr:row>6</xdr:row>
          <xdr:rowOff>25400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72BA-F3AA-4537-B1BB-CDE8FAD46A55}">
  <dimension ref="A1:K26"/>
  <sheetViews>
    <sheetView tabSelected="1" zoomScale="75" zoomScaleNormal="75" workbookViewId="0">
      <selection activeCell="A6" sqref="A6"/>
    </sheetView>
  </sheetViews>
  <sheetFormatPr defaultRowHeight="15.5" x14ac:dyDescent="0.35"/>
  <cols>
    <col min="1" max="1" width="32.81640625" style="14" bestFit="1" customWidth="1"/>
    <col min="2" max="2" width="7.54296875" style="15" customWidth="1"/>
    <col min="3" max="3" width="44.26953125" style="14" customWidth="1"/>
    <col min="4" max="4" width="18.7265625" style="14" customWidth="1"/>
    <col min="5" max="5" width="16" style="18" hidden="1" customWidth="1"/>
    <col min="6" max="6" width="27" style="19" bestFit="1" customWidth="1"/>
    <col min="7" max="7" width="12.7265625" style="14" bestFit="1" customWidth="1"/>
    <col min="8" max="8" width="21.453125" style="14" bestFit="1" customWidth="1"/>
    <col min="9" max="16384" width="8.7265625" style="14"/>
  </cols>
  <sheetData>
    <row r="1" spans="1:11" x14ac:dyDescent="0.35">
      <c r="A1" s="13" t="s">
        <v>0</v>
      </c>
      <c r="B1" s="13"/>
      <c r="C1" s="13"/>
      <c r="D1" s="13"/>
      <c r="E1" s="13"/>
      <c r="F1" s="14"/>
    </row>
    <row r="2" spans="1:11" x14ac:dyDescent="0.35">
      <c r="E2" s="16" t="s">
        <v>8</v>
      </c>
      <c r="F2" s="17"/>
    </row>
    <row r="3" spans="1:11" x14ac:dyDescent="0.35">
      <c r="A3" s="14" t="s">
        <v>1</v>
      </c>
      <c r="G3" s="19"/>
      <c r="H3" s="19"/>
      <c r="I3" s="19"/>
    </row>
    <row r="5" spans="1:11" x14ac:dyDescent="0.35">
      <c r="A5" s="20" t="s">
        <v>20</v>
      </c>
      <c r="B5" s="21"/>
      <c r="G5" s="20"/>
      <c r="H5" s="20"/>
      <c r="I5" s="20"/>
      <c r="J5" s="20"/>
      <c r="K5" s="20"/>
    </row>
    <row r="6" spans="1:11" x14ac:dyDescent="0.35">
      <c r="A6" s="12">
        <v>1</v>
      </c>
      <c r="C6" s="14" t="str">
        <f>IF(OR(A6=2,A6=3,A6=4,A6=5,A6=6),"Ange områdets yta i hektar med 2 decimaler: ","")</f>
        <v/>
      </c>
      <c r="D6" s="29"/>
      <c r="E6" s="23" t="str">
        <f>IF(D6&gt;0,ROUNDUP(D6,0),"")</f>
        <v/>
      </c>
      <c r="F6" s="24" t="str">
        <f>IF(AND(OR(A6=2,A6=3,A6=4),D6&gt;0),"Summa ansökningsavgift:","")</f>
        <v/>
      </c>
      <c r="G6" s="25" t="str">
        <f>IF(OR(A6=1,A6=5,A6=6,D7&gt;14,E6=""),"",IF(E6&lt;=2000,500,IF(AND(E6&gt;2000,E6&lt;=4000),1000,IF(AND(E6&gt;4000,E6&lt;=6000),1500,IF(AND(E6&gt;6000,E6&lt;=8000),2000,IF(AND(E6&gt;8000,E6&lt;=10000),2500,IF(AND(E6&gt;10000,E6&lt;=12000),3000,IF(AND(E6&gt;12000,E6&lt;=14000),3500,IF(AND(E6&gt;14000,E6&lt;=16000),4000,IF(AND(E6&gt;16000,E6&lt;=18000),4500,IF(AND(E6&gt;18000,E6&lt;=20000),5000,IF(AND(E6&gt;20000,E6&lt;=22000),5500,IF(AND(E6&gt;22000,E6&lt;=24000),6000,IF(AND(E6&gt;24000,E6&lt;=26000),6500,IF(AND(E6&gt;26000,E6&lt;=28000),7000,IF(AND(E6&gt;28000,E6&lt;=30000),7500,IF(AND(E6&gt;30000,E6&lt;=32000),8000,IF(AND(E6&gt;32000,E6&lt;=34000),8500,IF(AND(E6&gt;34000,E6&lt;=36000),9000,IF(AND(E6&gt;36000,E6&lt;=38000),9500,IF(AND(E6&gt;38000,E6&lt;=40000),10000,IF(AND(E6&gt;40000,E6&lt;=42000),10500,IF(AND(E6&gt;42000,E6&lt;=44000),11000,IF(AND(E6&gt;44000,E6&lt;=46000),11500,IF(AND(E6&gt;46000,E6&lt;=48000),12000,IF(AND(E6&gt;48000,E6&lt;=50000),12500,IF(E6&gt;50000,"För stor yta!")))))))))))))))))))))))))))</f>
        <v/>
      </c>
      <c r="H6" s="20"/>
    </row>
    <row r="7" spans="1:11" x14ac:dyDescent="0.35">
      <c r="C7" s="14" t="str">
        <f>IF(OR(A6=4,A6=6),"Ange hur många år tillståndet varit gällande*: ","")</f>
        <v/>
      </c>
      <c r="D7" s="30"/>
      <c r="F7" s="24" t="str">
        <f>IF(OR(D7=1,D7=2),"-------------------------------------",IF(C11="Du har angett för många år!","-------------------------------------",IF(OR(A6=1,A6=2),"",IF(AND(OR(A6=3,A6=5),D6&gt;0),"Summa undersökningsavgift:",IF(AND(OR(A6=4,A6=6),D6&gt;0),"Summa förlängningsavgift:","")))))</f>
        <v/>
      </c>
      <c r="G7" s="25" t="str">
        <f>IF(OR(D7=1,D7=2),"----------------",IF(OR(D7&gt;14,C11="Du har angett för många år!"),"----------------",IF(E6="","",IF(E6&gt;50000,"",IF(AND(E6&gt;0,E6&lt;=50000),IF(MAX(F13:F16)&gt;0,MAX(F13:F16),""))))))</f>
        <v/>
      </c>
    </row>
    <row r="8" spans="1:11" x14ac:dyDescent="0.35">
      <c r="C8" s="19" t="str">
        <f>IF(OR(D7=1,D7=2),"",IF(OR(A6=4,A6=6),"Ange hur många år förlängning söks för: ",""))</f>
        <v/>
      </c>
      <c r="D8" s="30"/>
      <c r="E8" s="23"/>
      <c r="F8" s="24"/>
      <c r="G8" s="20"/>
    </row>
    <row r="9" spans="1:11" x14ac:dyDescent="0.35">
      <c r="C9" s="19"/>
      <c r="D9" s="22"/>
      <c r="E9" s="23"/>
      <c r="F9" s="24"/>
      <c r="G9" s="25"/>
    </row>
    <row r="10" spans="1:11" x14ac:dyDescent="0.35">
      <c r="C10" s="19" t="str">
        <f>IF(D7=1,"Tillståndet gäller i 2 år till.",IF(D7=2,"Tillståndet gäller i 1 år till.",IF(OR(D7=3,D7=7,D7=12),"Förlängning kan sökas i max 3 år.",IF(OR(D7=4,D7=8,D7=13),"Förlängning kan sökas i max 2 år.",IF(OR(D7=5,D7=9,D7=14),"Förlängning kan sökas i max 1 år.",IF(OR(D7=6,D7=11),"Förlängning kan sökas i max 4 år.",IF(D7=10,"Förlängning kan sökas i max 5 år.",IF(D7&gt;14,"Tillståndet har gällt i 15 år och kan inte förlängas.",""))))))))</f>
        <v/>
      </c>
      <c r="E10" s="23"/>
      <c r="F10" s="24"/>
      <c r="G10" s="24"/>
    </row>
    <row r="11" spans="1:11" x14ac:dyDescent="0.35">
      <c r="C11" s="24" t="str">
        <f>IF(OR(AND(D7&lt;4,D8&gt;3),AND(D7=4,D8&gt;2),AND(D7=5,D8&gt;1),AND(D7=6,D8&gt;4),AND(D7=7,D8&gt;3),AND(D7=8,D8&gt;2),AND(D7=9,D8&gt;1),AND(D7=10,D8&gt;5),AND(D7=11,D8&gt;4),AND(D7=12,D8&gt;3),AND(D7=13,D8&gt;2),AND(D7=14,D8&gt;1),D7&gt;14),"Du har angett för många år!","")</f>
        <v/>
      </c>
      <c r="D11" s="22"/>
      <c r="E11" s="23"/>
      <c r="F11" s="14"/>
    </row>
    <row r="12" spans="1:11" x14ac:dyDescent="0.35">
      <c r="D12" s="22"/>
      <c r="E12" s="23"/>
      <c r="F12" s="14"/>
    </row>
    <row r="13" spans="1:11" hidden="1" x14ac:dyDescent="0.35">
      <c r="F13" s="27" t="str">
        <f>IF(OR(A6=1,A6=2,A6=4,A6=6,E6=""),"",
IF(E6*(Data!B4+Data!B5+Data!B6)&lt;Data!B7,Data!B7,
E6*(Data!B4+Data!B5+Data!B6)))</f>
        <v/>
      </c>
      <c r="G13" s="28" t="s">
        <v>12</v>
      </c>
    </row>
    <row r="14" spans="1:11" hidden="1" x14ac:dyDescent="0.35">
      <c r="F14" s="27" t="str">
        <f>IF(OR(A6=1,A6=2,E6=""),"",
IF(OR(D$7&lt;3,D$7&gt;5),"",
IF(AND(
OR(A$6=4,A$6=6),
OR(D$8=1,D$8=2,D$8=3),
E$6*D$8*Data!B$9&lt;Data!B$10),
Data!B$10,E$6*D$8*Data!B$9)))</f>
        <v/>
      </c>
      <c r="G14" s="26" t="s">
        <v>17</v>
      </c>
    </row>
    <row r="15" spans="1:11" hidden="1" x14ac:dyDescent="0.35">
      <c r="F15" s="27" t="str">
        <f>IF(OR(A6=1,A6=2,E6=""),"",
IF(OR(D$7&lt;6,D$7&gt;9),"",
IF(AND(
OR(A$6=4,A$6=6),
OR(D$8=1,D$8=2,D$8=3,D$8=4),
E$6*D$8*Data!B$12&lt;Data!B$13),
Data!B$13,E$6*D$8*Data!B$12)))</f>
        <v/>
      </c>
      <c r="G15" s="26" t="s">
        <v>18</v>
      </c>
    </row>
    <row r="16" spans="1:11" hidden="1" x14ac:dyDescent="0.35">
      <c r="F16" s="27" t="str">
        <f>IF(OR(A6=1,A6=2,E6=""),"",
IF(OR(D$7&lt;10,D$7&gt;14),"",
IF(AND(
OR(A$6=4,A$6=6),
OR(D$8=1,D$8=2,D$8=3,D$8=4,D$8=5),
E$6*D$8*Data!B$15&lt;Data!B$16),
Data!B$16,E$6*D$8*Data!B$15)))</f>
        <v/>
      </c>
      <c r="G16" s="26" t="s">
        <v>19</v>
      </c>
    </row>
    <row r="18" spans="1:3" x14ac:dyDescent="0.35">
      <c r="C18" s="33" t="str">
        <f>IF(AND(D6&gt;0,OR(A6=4,A6=6)),"* Observera att ändringar i minerallagen har lett till att vissa undersökningstillstånd har fått extra förlängd giltighetstid.","")</f>
        <v/>
      </c>
    </row>
    <row r="19" spans="1:3" x14ac:dyDescent="0.35">
      <c r="C19" s="33" t="str">
        <f>IF(AND(D6&gt;0,OR(A6=4,A6=6)),"För dessa gäller att den förlängda giltighetstiden räknas in i den giltighetsperiod som gällde då extra tid beviljades.","")</f>
        <v/>
      </c>
    </row>
    <row r="20" spans="1:3" x14ac:dyDescent="0.35">
      <c r="C20" s="33" t="str">
        <f>IF(AND(D6&gt;0,OR(A6=4,A6=6)),"Ingen avgift tas ut för det extra året.","")</f>
        <v/>
      </c>
    </row>
    <row r="21" spans="1:3" x14ac:dyDescent="0.35">
      <c r="A21" s="32"/>
      <c r="C21" s="33" t="str">
        <f>IF(AND(D6&gt;0,OR(A6=4,A6=6)),"Ange alltså endast det antal år som beviljats utan extra år.","")</f>
        <v/>
      </c>
    </row>
    <row r="22" spans="1:3" x14ac:dyDescent="0.35">
      <c r="A22" s="32"/>
      <c r="C22" s="33"/>
    </row>
    <row r="23" spans="1:3" x14ac:dyDescent="0.35">
      <c r="A23" s="31"/>
      <c r="C23" s="33" t="str">
        <f>IF(AND(D6&gt;0,OR(A6=4,A6=6)),"Exempel. Ett nytt undersökningstillstånd beviljades 2019-01-01 med 3 års giltighetstid. Innan lagändringen skulle det","")</f>
        <v/>
      </c>
    </row>
    <row r="24" spans="1:3" x14ac:dyDescent="0.35">
      <c r="A24" s="31"/>
      <c r="C24" s="33" t="str">
        <f>IF(AND(D6&gt;0,OR(A6=4,A6=6)),"ha gällt t o m 2022-01-01, men i och med lagändringen gäller det t o m 2023-01-01.","")</f>
        <v/>
      </c>
    </row>
    <row r="25" spans="1:3" x14ac:dyDescent="0.35">
      <c r="A25" s="31"/>
      <c r="C25" s="33" t="str">
        <f>IF(AND(D6&gt;0,OR(A6=4,A6=6)),"Det extra året räknas alltså in i befintlig giltighetsperiod. När förlängning söks för år 4 och ev följande år räknas det","")</f>
        <v/>
      </c>
    </row>
    <row r="26" spans="1:3" x14ac:dyDescent="0.35">
      <c r="A26" s="31"/>
      <c r="C26" s="33" t="str">
        <f>IF(AND(D6&gt;0,OR(A6=4,A6=6)),"som att undersökningstillståndet har gällt i 3 år och förlängningsavgiften beräknas därefter. Ange således 3 år.","")</f>
        <v/>
      </c>
    </row>
  </sheetData>
  <sheetProtection algorithmName="SHA-512" hashValue="zVy+lITGBk0A0Hebm3No61N3Et7Xt+FRqx91UHIbbW7CHOM0fQ5ZlZYbnzgd1LGY7yI0DQqQWC/SbW5745vmrA==" saltValue="vuTyr1tA0BrfHUTjJs/vVw==" spinCount="100000" sheet="1" objects="1" scenarios="1" selectLockedCells="1"/>
  <phoneticPr fontId="4" type="noConversion"/>
  <conditionalFormatting sqref="G6">
    <cfRule type="expression" dxfId="13" priority="40">
      <formula>AND(OR(A6=2,A6=3,A6=4),D6&gt;0)</formula>
    </cfRule>
  </conditionalFormatting>
  <conditionalFormatting sqref="G9">
    <cfRule type="expression" dxfId="12" priority="37">
      <formula>D9&gt;0</formula>
    </cfRule>
  </conditionalFormatting>
  <conditionalFormatting sqref="D6">
    <cfRule type="expression" dxfId="11" priority="27">
      <formula>A6&gt;1</formula>
    </cfRule>
  </conditionalFormatting>
  <conditionalFormatting sqref="D7">
    <cfRule type="expression" dxfId="10" priority="5">
      <formula>D7&gt;14</formula>
    </cfRule>
    <cfRule type="expression" dxfId="9" priority="20">
      <formula>AND(D6&gt;0,OR(A6=4,A6=6))</formula>
    </cfRule>
  </conditionalFormatting>
  <conditionalFormatting sqref="C10">
    <cfRule type="expression" dxfId="8" priority="15">
      <formula>D7&gt;0</formula>
    </cfRule>
  </conditionalFormatting>
  <conditionalFormatting sqref="D8">
    <cfRule type="expression" dxfId="7" priority="3">
      <formula>D7&lt;=2</formula>
    </cfRule>
    <cfRule type="expression" dxfId="6" priority="12">
      <formula>OR(A6=4,A6=6)</formula>
    </cfRule>
  </conditionalFormatting>
  <conditionalFormatting sqref="C11">
    <cfRule type="expression" dxfId="5" priority="7">
      <formula>C11="Du har angett för många år!"</formula>
    </cfRule>
  </conditionalFormatting>
  <conditionalFormatting sqref="G7">
    <cfRule type="expression" dxfId="4" priority="2">
      <formula>OR(D7=1,D7=2)</formula>
    </cfRule>
    <cfRule type="expression" dxfId="3" priority="41">
      <formula>OR(D7&gt;14,C11="Du har angett för många år!")</formula>
    </cfRule>
    <cfRule type="expression" dxfId="2" priority="42">
      <formula>AND(OR(A6=3,A6=4,A6=5,A6=6),D6&gt;0)</formula>
    </cfRule>
  </conditionalFormatting>
  <conditionalFormatting sqref="F7">
    <cfRule type="expression" dxfId="1" priority="1">
      <formula>OR(D7=1,D7=2)</formula>
    </cfRule>
    <cfRule type="expression" dxfId="0" priority="43">
      <formula>C11="Du har angett för många år!"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autoLine="0" autoPict="0">
                <anchor moveWithCells="1">
                  <from>
                    <xdr:col>0</xdr:col>
                    <xdr:colOff>12700</xdr:colOff>
                    <xdr:row>4</xdr:row>
                    <xdr:rowOff>190500</xdr:rowOff>
                  </from>
                  <to>
                    <xdr:col>1</xdr:col>
                    <xdr:colOff>6350</xdr:colOff>
                    <xdr:row>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91ADA-E420-4918-8CB1-829162FE0CCA}">
  <dimension ref="A2:E16"/>
  <sheetViews>
    <sheetView zoomScale="75" zoomScaleNormal="75" workbookViewId="0">
      <selection activeCell="E2" sqref="E2"/>
    </sheetView>
  </sheetViews>
  <sheetFormatPr defaultRowHeight="14.5" x14ac:dyDescent="0.35"/>
  <cols>
    <col min="1" max="1" width="34.36328125" style="1" bestFit="1" customWidth="1"/>
    <col min="2" max="2" width="9" style="3" customWidth="1"/>
    <col min="3" max="4" width="8.7265625" style="2"/>
    <col min="5" max="5" width="56.36328125" style="2" customWidth="1"/>
    <col min="6" max="16384" width="8.7265625" style="2"/>
  </cols>
  <sheetData>
    <row r="2" spans="1:5" x14ac:dyDescent="0.35">
      <c r="A2" s="5" t="s">
        <v>2</v>
      </c>
      <c r="B2" s="6">
        <v>500</v>
      </c>
      <c r="C2" s="4"/>
      <c r="E2" s="2" t="s">
        <v>9</v>
      </c>
    </row>
    <row r="3" spans="1:5" x14ac:dyDescent="0.35">
      <c r="E3" s="2" t="s">
        <v>10</v>
      </c>
    </row>
    <row r="4" spans="1:5" x14ac:dyDescent="0.35">
      <c r="A4" s="7" t="s">
        <v>14</v>
      </c>
      <c r="B4" s="8">
        <v>4</v>
      </c>
      <c r="E4" s="2" t="s">
        <v>11</v>
      </c>
    </row>
    <row r="5" spans="1:5" x14ac:dyDescent="0.35">
      <c r="A5" s="7" t="s">
        <v>15</v>
      </c>
      <c r="B5" s="8">
        <v>6</v>
      </c>
      <c r="E5" s="11" t="s">
        <v>12</v>
      </c>
    </row>
    <row r="6" spans="1:5" x14ac:dyDescent="0.35">
      <c r="A6" s="7" t="s">
        <v>16</v>
      </c>
      <c r="B6" s="8">
        <v>10</v>
      </c>
      <c r="E6" s="11" t="s">
        <v>13</v>
      </c>
    </row>
    <row r="7" spans="1:5" x14ac:dyDescent="0.35">
      <c r="A7" s="7" t="s">
        <v>3</v>
      </c>
      <c r="B7" s="8">
        <v>100</v>
      </c>
    </row>
    <row r="9" spans="1:5" x14ac:dyDescent="0.35">
      <c r="A9" s="9" t="s">
        <v>4</v>
      </c>
      <c r="B9" s="10">
        <v>21</v>
      </c>
    </row>
    <row r="10" spans="1:5" x14ac:dyDescent="0.35">
      <c r="A10" s="9" t="s">
        <v>7</v>
      </c>
      <c r="B10" s="10">
        <v>200</v>
      </c>
    </row>
    <row r="11" spans="1:5" x14ac:dyDescent="0.35">
      <c r="A11" s="9"/>
      <c r="B11" s="10"/>
    </row>
    <row r="12" spans="1:5" x14ac:dyDescent="0.35">
      <c r="A12" s="9" t="s">
        <v>5</v>
      </c>
      <c r="B12" s="10">
        <v>50</v>
      </c>
    </row>
    <row r="13" spans="1:5" x14ac:dyDescent="0.35">
      <c r="A13" s="9" t="s">
        <v>7</v>
      </c>
      <c r="B13" s="10">
        <v>400</v>
      </c>
    </row>
    <row r="14" spans="1:5" x14ac:dyDescent="0.35">
      <c r="A14" s="9"/>
      <c r="B14" s="10"/>
    </row>
    <row r="15" spans="1:5" x14ac:dyDescent="0.35">
      <c r="A15" s="9" t="s">
        <v>6</v>
      </c>
      <c r="B15" s="10">
        <v>100</v>
      </c>
    </row>
    <row r="16" spans="1:5" x14ac:dyDescent="0.35">
      <c r="A16" s="9" t="s">
        <v>7</v>
      </c>
      <c r="B16" s="10">
        <v>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 Mårtensson</dc:creator>
  <cp:lastModifiedBy>Alf Mårtensson</cp:lastModifiedBy>
  <dcterms:created xsi:type="dcterms:W3CDTF">2022-03-16T10:17:45Z</dcterms:created>
  <dcterms:modified xsi:type="dcterms:W3CDTF">2022-03-24T10:47:26Z</dcterms:modified>
</cp:coreProperties>
</file>